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'1кв'!$A$1:$E$48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отчет!$A$1:$C$42</definedName>
  </definedNames>
  <calcPr calcId="152511"/>
</workbook>
</file>

<file path=xl/calcChain.xml><?xml version="1.0" encoding="utf-8"?>
<calcChain xmlns="http://schemas.openxmlformats.org/spreadsheetml/2006/main">
  <c r="E21" i="22" l="1"/>
  <c r="B45" i="25" l="1"/>
  <c r="E21" i="25"/>
  <c r="E32" i="25" s="1"/>
  <c r="E21" i="24"/>
  <c r="C23" i="26" l="1"/>
  <c r="C26" i="26"/>
  <c r="C24" i="26" s="1"/>
  <c r="C22" i="26"/>
  <c r="C21" i="26"/>
  <c r="C20" i="26"/>
  <c r="C19" i="26"/>
  <c r="C17" i="26"/>
  <c r="C18" i="26"/>
  <c r="C13" i="26"/>
  <c r="C12" i="26"/>
  <c r="C6" i="26"/>
  <c r="C33" i="26"/>
  <c r="C14" i="26" l="1"/>
  <c r="E30" i="25"/>
  <c r="E29" i="25"/>
  <c r="E28" i="25"/>
  <c r="B48" i="25"/>
  <c r="E23" i="25"/>
  <c r="B49" i="25" l="1"/>
  <c r="B45" i="24"/>
  <c r="E28" i="24"/>
  <c r="E30" i="24"/>
  <c r="E29" i="24"/>
  <c r="E30" i="23" l="1"/>
  <c r="E29" i="23"/>
  <c r="B48" i="24" l="1"/>
  <c r="E23" i="24"/>
  <c r="B48" i="23"/>
  <c r="E23" i="23"/>
  <c r="E21" i="23"/>
  <c r="E32" i="23" s="1"/>
  <c r="B49" i="23" s="1"/>
  <c r="E32" i="24" l="1"/>
  <c r="B49" i="24" s="1"/>
  <c r="C16" i="26"/>
  <c r="C27" i="26" s="1"/>
  <c r="C28" i="26" s="1"/>
  <c r="B50" i="24"/>
  <c r="B50" i="25" s="1"/>
  <c r="B46" i="22"/>
  <c r="E28" i="22"/>
  <c r="E23" i="22"/>
  <c r="E30" i="22" l="1"/>
  <c r="B47" i="22"/>
  <c r="B48" i="22" s="1"/>
  <c r="B45" i="23" s="1"/>
  <c r="B50" i="23" s="1"/>
</calcChain>
</file>

<file path=xl/sharedStrings.xml><?xml version="1.0" encoding="utf-8"?>
<sst xmlns="http://schemas.openxmlformats.org/spreadsheetml/2006/main" count="329" uniqueCount="120">
  <si>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</si>
  <si>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</si>
  <si>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</si>
  <si>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</si>
  <si>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</si>
  <si>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</si>
  <si>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</si>
  <si>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</si>
  <si>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</si>
  <si>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</si>
  <si>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</si>
  <si>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</si>
  <si>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</si>
  <si>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</si>
  <si>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</si>
  <si>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</si>
  <si>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</si>
  <si>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</si>
  <si>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</si>
  <si>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</si>
  <si>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</si>
  <si>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</si>
  <si>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</si>
  <si>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15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</si>
  <si>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</si>
  <si>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</si>
  <si>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</si>
  <si>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</si>
  <si>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</si>
  <si>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</si>
  <si>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</si>
  <si>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</si>
  <si>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>руб.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</si>
  <si>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</si>
  <si>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</si>
  <si>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</si>
  <si>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определена приложением № 9 к договору</t>
  </si>
  <si>
    <t>Услуги по содержанию многоквартирного дома</t>
  </si>
  <si>
    <t xml:space="preserve">Дератизация и дезинсекция </t>
  </si>
  <si>
    <t>по заявке собственников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</si>
  <si>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</si>
  <si>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t xml:space="preserve">Оплачено за размещение оборудования ТТК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</si>
  <si>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Чередникова Артема Сергеевича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</si>
  <si>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Чередникова А.С.</t>
    </r>
  </si>
  <si>
    <t>холодная вода на СОИ</t>
  </si>
  <si>
    <t>электроэнергия на СОИ</t>
  </si>
  <si>
    <t>водоотведение на СОИ</t>
  </si>
  <si>
    <t>январь</t>
  </si>
  <si>
    <t>Остаток на конец квартала</t>
  </si>
  <si>
    <t>ч/час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</si>
  <si>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</si>
  <si>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</si>
  <si>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</si>
  <si>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Sдома=4393,1м2</t>
  </si>
  <si>
    <t>Ремонт двери выхода на кровлю (кв.62)</t>
  </si>
  <si>
    <t xml:space="preserve">           2. Всего за период с "01" 01 2023 г. по "31" 03 2023 г. выполнено работ (оказано услуг) на общую сумму двести девяносто девять  тысяч пятьдесят рублей 59 копеек</t>
  </si>
  <si>
    <t>Предъявлено населению 303983,79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</si>
  <si>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</si>
  <si>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3кв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</si>
  <si>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</si>
  <si>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</si>
  <si>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</si>
  <si>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</si>
  <si>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</si>
  <si>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</si>
  <si>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лавочки(кв56)</t>
  </si>
  <si>
    <t>ремонт швов на балконе(кв27)</t>
  </si>
  <si>
    <t>май</t>
  </si>
  <si>
    <t>июнь</t>
  </si>
  <si>
    <t>Предъявлено населению 3039029,81</t>
  </si>
  <si>
    <t>Поверка ОПУ</t>
  </si>
  <si>
    <t xml:space="preserve">           2. Всего за период с "01" 04 2023 г. по "30" 06 2023 г. выполнено работ (оказано услуг) на общую сумму триста три тысячи сто шесть рублей 70 копеек</t>
  </si>
  <si>
    <t>ремонт лавочек</t>
  </si>
  <si>
    <t>сварка,ремонт лавочки</t>
  </si>
  <si>
    <t>июль</t>
  </si>
  <si>
    <t>август</t>
  </si>
  <si>
    <t>ч/ч</t>
  </si>
  <si>
    <t>ремонт песочницы и окраска МАФ (кв44)</t>
  </si>
  <si>
    <t>Предъявлено населению 339391,74</t>
  </si>
  <si>
    <t>за 4 квартал 2023 года</t>
  </si>
  <si>
    <t>31.12.2023 г.</t>
  </si>
  <si>
    <t>4 квартал</t>
  </si>
  <si>
    <t>Монтаж отливов,мягкой кровли</t>
  </si>
  <si>
    <t xml:space="preserve">Ремонт выхода на кровлю </t>
  </si>
  <si>
    <t>ноябрь</t>
  </si>
  <si>
    <t>Ремонт бетонирования площадок вх.групп (кв.4)</t>
  </si>
  <si>
    <t>Предъявлено населению 339668,85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</si>
  <si>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</si>
  <si>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</si>
  <si>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</si>
  <si>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</si>
  <si>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</si>
  <si>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</si>
  <si>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</si>
  <si>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</si>
  <si>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</si>
  <si>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</si>
  <si>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</si>
  <si>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</si>
  <si>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</si>
  <si>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</si>
  <si>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</si>
  <si>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</si>
  <si>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</si>
  <si>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</si>
  <si>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</si>
  <si>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</si>
  <si>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</si>
  <si>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</si>
  <si>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</si>
  <si>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</si>
  <si>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Линейная, д. 15</t>
  </si>
  <si>
    <t>Начислено всего 1292074,19</t>
  </si>
  <si>
    <t>* холодная вода на СОИ - 42121,56</t>
  </si>
  <si>
    <t>* электроэнергия на СОИ-36079,06</t>
  </si>
  <si>
    <t xml:space="preserve">   * Поверка ОПУ</t>
  </si>
  <si>
    <t>Непредвиденные работы 96 ч/ч</t>
  </si>
  <si>
    <t xml:space="preserve">           2. Всего за период с "01" 07 2023 г. по "30" 09 2023 г. выполнено работ (оказано услуг) на общую сумму триста четыре тысячи семьдесят восемь рублей 20 копеек</t>
  </si>
  <si>
    <t xml:space="preserve">           2. Всего за период с "01" 10 2023 г. по "31" 12 2023 г. выполнено работ (оказано услуг) на общую сумму триста двенадцать тысяч триста девяносто четыре рубля 15 копеек.</t>
  </si>
  <si>
    <t>* водоотведение на СОИ- 65955,55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</si>
</sst>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4" fontId="1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9" fontId="4" fillId="0" borderId="6" xfId="1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7" xfId="0" applyFont="1" applyBorder="1" applyAlignment="1"/>
    <xf numFmtId="4" fontId="7" fillId="0" borderId="0" xfId="1" applyNumberFormat="1" applyFont="1" applyAlignment="1">
      <alignment wrapText="1"/>
    </xf>
    <xf numFmtId="4" fontId="4" fillId="0" borderId="0" xfId="1" applyNumberFormat="1" applyFont="1"/>
    <xf numFmtId="4" fontId="7" fillId="0" borderId="0" xfId="1" applyNumberFormat="1" applyFont="1" applyAlignment="1">
      <alignment horizontal="right"/>
    </xf>
    <xf numFmtId="0" fontId="11" fillId="0" borderId="7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3" borderId="0" xfId="0" applyFont="1" applyFill="1" applyBorder="1" applyAlignment="1">
      <alignment wrapText="1"/>
    </xf>
    <xf numFmtId="43" fontId="4" fillId="0" borderId="6" xfId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1" fillId="3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9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6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SheetLayoutView="100" workbookViewId="0">
      <selection activeCell="E22" sqref="E22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50</v>
      </c>
      <c r="B3" s="77"/>
      <c r="C3" s="77"/>
      <c r="D3" s="77"/>
      <c r="E3" s="77"/>
    </row>
    <row r="4" spans="1:5" s="1" customFormat="1" ht="17.25" customHeight="1" x14ac:dyDescent="0.25">
      <c r="A4" s="14" t="s">
        <v>13</v>
      </c>
      <c r="B4" s="15"/>
      <c r="C4" s="15"/>
      <c r="D4" s="78" t="s">
        <v>51</v>
      </c>
      <c r="E4" s="78"/>
    </row>
    <row r="5" spans="1:5" x14ac:dyDescent="0.25">
      <c r="A5" s="79" t="s">
        <v>0</v>
      </c>
      <c r="B5" s="79"/>
      <c r="C5" s="79"/>
      <c r="D5" s="79"/>
      <c r="E5" s="79"/>
    </row>
    <row r="6" spans="1:5" x14ac:dyDescent="0.25">
      <c r="A6" s="73" t="s">
        <v>23</v>
      </c>
      <c r="B6" s="73"/>
      <c r="C6" s="73"/>
      <c r="D6" s="73"/>
      <c r="E6" s="73"/>
    </row>
    <row r="7" spans="1:5" x14ac:dyDescent="0.25">
      <c r="A7" s="81" t="s">
        <v>1</v>
      </c>
      <c r="B7" s="81"/>
      <c r="C7" s="81"/>
      <c r="D7" s="81"/>
      <c r="E7" s="81"/>
    </row>
    <row r="8" spans="1:5" ht="17.25" customHeight="1" x14ac:dyDescent="0.25">
      <c r="A8" s="79" t="s">
        <v>42</v>
      </c>
      <c r="B8" s="79"/>
      <c r="C8" s="79"/>
      <c r="D8" s="79"/>
      <c r="E8" s="79"/>
    </row>
    <row r="9" spans="1:5" ht="24" customHeight="1" x14ac:dyDescent="0.25">
      <c r="A9" s="81" t="s">
        <v>14</v>
      </c>
      <c r="B9" s="82"/>
      <c r="C9" s="82"/>
      <c r="D9" s="82"/>
      <c r="E9" s="82"/>
    </row>
    <row r="10" spans="1:5" ht="29.25" customHeight="1" x14ac:dyDescent="0.25">
      <c r="A10" s="79" t="s">
        <v>40</v>
      </c>
      <c r="B10" s="79"/>
      <c r="C10" s="79"/>
      <c r="D10" s="79"/>
      <c r="E10" s="79"/>
    </row>
    <row r="11" spans="1:5" ht="13.15" customHeight="1" x14ac:dyDescent="0.25">
      <c r="A11" s="81" t="s">
        <v>15</v>
      </c>
      <c r="B11" s="82"/>
      <c r="C11" s="82"/>
      <c r="D11" s="82"/>
      <c r="E11" s="82"/>
    </row>
    <row r="12" spans="1:5" ht="16.5" customHeight="1" x14ac:dyDescent="0.25">
      <c r="A12" s="79" t="s">
        <v>21</v>
      </c>
      <c r="B12" s="79"/>
      <c r="C12" s="79"/>
      <c r="D12" s="79"/>
      <c r="E12" s="79"/>
    </row>
    <row r="13" spans="1:5" ht="13.9" customHeight="1" x14ac:dyDescent="0.25">
      <c r="A13" s="81" t="s">
        <v>2</v>
      </c>
      <c r="B13" s="82"/>
      <c r="C13" s="82"/>
      <c r="D13" s="82"/>
      <c r="E13" s="82"/>
    </row>
    <row r="14" spans="1:5" ht="17.25" customHeight="1" x14ac:dyDescent="0.25">
      <c r="A14" s="79" t="s">
        <v>52</v>
      </c>
      <c r="B14" s="79"/>
      <c r="C14" s="79"/>
      <c r="D14" s="79"/>
      <c r="E14" s="79"/>
    </row>
    <row r="15" spans="1:5" ht="13.9" customHeight="1" x14ac:dyDescent="0.25">
      <c r="A15" s="81" t="s">
        <v>16</v>
      </c>
      <c r="B15" s="82"/>
      <c r="C15" s="82"/>
      <c r="D15" s="82"/>
      <c r="E15" s="82"/>
    </row>
    <row r="16" spans="1:5" ht="31.5" customHeight="1" x14ac:dyDescent="0.25">
      <c r="A16" s="79" t="s">
        <v>17</v>
      </c>
      <c r="B16" s="79"/>
      <c r="C16" s="79"/>
      <c r="D16" s="79"/>
      <c r="E16" s="79"/>
    </row>
    <row r="17" spans="1:7" ht="63" customHeight="1" x14ac:dyDescent="0.25">
      <c r="A17" s="79" t="s">
        <v>24</v>
      </c>
      <c r="B17" s="79"/>
      <c r="C17" s="79"/>
      <c r="D17" s="79"/>
      <c r="E17" s="79"/>
    </row>
    <row r="18" spans="1:7" ht="36" customHeight="1" x14ac:dyDescent="0.25">
      <c r="A18" s="80" t="s">
        <v>25</v>
      </c>
      <c r="B18" s="80"/>
      <c r="C18" s="80"/>
      <c r="D18" s="80"/>
      <c r="E18" s="80"/>
    </row>
    <row r="19" spans="1:7" x14ac:dyDescent="0.25">
      <c r="A19" s="80"/>
      <c r="B19" s="80"/>
      <c r="C19" s="80"/>
      <c r="D19" s="80"/>
      <c r="E19" s="80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13.99</v>
      </c>
      <c r="E21" s="7">
        <f>D21*F19*G19</f>
        <v>184378.40700000001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6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5.42</v>
      </c>
      <c r="E23" s="7">
        <f>D23*F19*G19</f>
        <v>71431.806000000011</v>
      </c>
      <c r="G23" s="12"/>
    </row>
    <row r="24" spans="1:7" x14ac:dyDescent="0.25">
      <c r="A24" s="6" t="s">
        <v>44</v>
      </c>
      <c r="B24" s="8" t="s">
        <v>28</v>
      </c>
      <c r="C24" s="3" t="s">
        <v>32</v>
      </c>
      <c r="D24" s="3"/>
      <c r="E24" s="7">
        <v>12278.77</v>
      </c>
      <c r="G24" s="12"/>
    </row>
    <row r="25" spans="1:7" x14ac:dyDescent="0.25">
      <c r="A25" s="6" t="s">
        <v>45</v>
      </c>
      <c r="B25" s="8" t="s">
        <v>28</v>
      </c>
      <c r="C25" s="3" t="s">
        <v>32</v>
      </c>
      <c r="D25" s="3"/>
      <c r="E25" s="7">
        <v>9273.2000000000007</v>
      </c>
      <c r="G25" s="12"/>
    </row>
    <row r="26" spans="1:7" x14ac:dyDescent="0.25">
      <c r="A26" s="6" t="s">
        <v>46</v>
      </c>
      <c r="B26" s="8" t="s">
        <v>28</v>
      </c>
      <c r="C26" s="3" t="s">
        <v>32</v>
      </c>
      <c r="D26" s="3"/>
      <c r="E26" s="7">
        <v>19223.05</v>
      </c>
      <c r="G26" s="12"/>
    </row>
    <row r="27" spans="1:7" x14ac:dyDescent="0.25">
      <c r="A27" s="6" t="s">
        <v>27</v>
      </c>
      <c r="B27" s="8" t="s">
        <v>28</v>
      </c>
      <c r="C27" s="3" t="s">
        <v>32</v>
      </c>
      <c r="D27" s="3"/>
      <c r="E27" s="7">
        <v>1993.46</v>
      </c>
      <c r="G27" s="12"/>
    </row>
    <row r="28" spans="1:7" ht="27.75" customHeight="1" x14ac:dyDescent="0.25">
      <c r="A28" s="22" t="s">
        <v>54</v>
      </c>
      <c r="B28" s="24" t="s">
        <v>47</v>
      </c>
      <c r="C28" s="25" t="s">
        <v>49</v>
      </c>
      <c r="D28" s="33">
        <v>2</v>
      </c>
      <c r="E28" s="21">
        <f t="shared" ref="E28" si="0">D28*235.95</f>
        <v>471.9</v>
      </c>
      <c r="G28" s="12"/>
    </row>
    <row r="29" spans="1:7" x14ac:dyDescent="0.25">
      <c r="A29" s="23"/>
      <c r="B29" s="24"/>
      <c r="C29" s="25"/>
      <c r="D29" s="29"/>
      <c r="E29" s="21"/>
      <c r="G29" s="12"/>
    </row>
    <row r="30" spans="1:7" s="10" customFormat="1" ht="14.25" x14ac:dyDescent="0.2">
      <c r="A30" s="18" t="s">
        <v>26</v>
      </c>
      <c r="B30" s="19"/>
      <c r="C30" s="20"/>
      <c r="D30" s="20"/>
      <c r="E30" s="9">
        <f>SUM(E21:E29)</f>
        <v>299050.59300000005</v>
      </c>
    </row>
    <row r="31" spans="1:7" ht="45.75" customHeight="1" x14ac:dyDescent="0.25">
      <c r="A31" s="86" t="s">
        <v>55</v>
      </c>
      <c r="B31" s="86"/>
      <c r="C31" s="86"/>
      <c r="D31" s="86"/>
      <c r="E31" s="86"/>
    </row>
    <row r="32" spans="1:7" ht="32.25" customHeight="1" x14ac:dyDescent="0.25">
      <c r="A32" s="79" t="s">
        <v>20</v>
      </c>
      <c r="B32" s="79"/>
      <c r="C32" s="79"/>
      <c r="D32" s="79"/>
      <c r="E32" s="79"/>
    </row>
    <row r="33" spans="1:8" ht="15.75" customHeight="1" x14ac:dyDescent="0.25">
      <c r="A33" s="79" t="s">
        <v>19</v>
      </c>
      <c r="B33" s="79"/>
      <c r="C33" s="79"/>
      <c r="D33" s="79"/>
      <c r="E33" s="79"/>
      <c r="F33" s="10"/>
      <c r="G33" s="10"/>
      <c r="H33" s="11"/>
    </row>
    <row r="34" spans="1:8" ht="36.75" customHeight="1" x14ac:dyDescent="0.25">
      <c r="A34" s="79" t="s">
        <v>29</v>
      </c>
      <c r="B34" s="79"/>
      <c r="C34" s="79"/>
      <c r="D34" s="79"/>
      <c r="E34" s="79"/>
    </row>
    <row r="35" spans="1:8" x14ac:dyDescent="0.25">
      <c r="A35" s="87" t="s">
        <v>5</v>
      </c>
      <c r="B35" s="87"/>
      <c r="C35" s="87"/>
      <c r="D35" s="87"/>
      <c r="E35" s="87"/>
    </row>
    <row r="36" spans="1:8" ht="15" customHeight="1" x14ac:dyDescent="0.25">
      <c r="A36" s="83" t="s">
        <v>57</v>
      </c>
      <c r="B36" s="83"/>
      <c r="C36" s="83"/>
      <c r="D36" s="83"/>
      <c r="E36" s="4"/>
    </row>
    <row r="37" spans="1:8" x14ac:dyDescent="0.25">
      <c r="B37" s="84" t="s">
        <v>18</v>
      </c>
      <c r="C37" s="84"/>
      <c r="D37" s="84"/>
      <c r="E37" s="5" t="s">
        <v>6</v>
      </c>
    </row>
    <row r="38" spans="1:8" x14ac:dyDescent="0.25">
      <c r="A38" s="27"/>
      <c r="B38" s="27"/>
      <c r="C38" s="27"/>
      <c r="D38" s="27"/>
      <c r="E38" s="27"/>
    </row>
    <row r="39" spans="1:8" x14ac:dyDescent="0.25">
      <c r="A39" s="85" t="s">
        <v>43</v>
      </c>
      <c r="B39" s="85"/>
      <c r="C39" s="85"/>
      <c r="D39" s="85"/>
      <c r="E39" s="4"/>
    </row>
    <row r="40" spans="1:8" x14ac:dyDescent="0.25">
      <c r="B40" s="84" t="s">
        <v>18</v>
      </c>
      <c r="C40" s="84"/>
      <c r="D40" s="84"/>
      <c r="E40" s="5" t="s">
        <v>6</v>
      </c>
    </row>
    <row r="41" spans="1:8" x14ac:dyDescent="0.25">
      <c r="A41" s="2" t="s">
        <v>53</v>
      </c>
    </row>
    <row r="42" spans="1:8" x14ac:dyDescent="0.25">
      <c r="A42" s="10" t="s">
        <v>30</v>
      </c>
    </row>
    <row r="43" spans="1:8" ht="15.75" x14ac:dyDescent="0.25">
      <c r="A43" s="1" t="s">
        <v>34</v>
      </c>
      <c r="B43" s="30">
        <v>-181497.51</v>
      </c>
    </row>
    <row r="44" spans="1:8" ht="16.5" customHeight="1" x14ac:dyDescent="0.25">
      <c r="A44" s="28" t="s">
        <v>56</v>
      </c>
      <c r="B44" s="31"/>
    </row>
    <row r="45" spans="1:8" x14ac:dyDescent="0.25">
      <c r="A45" s="2" t="s">
        <v>31</v>
      </c>
      <c r="B45" s="31">
        <v>299282.49</v>
      </c>
    </row>
    <row r="46" spans="1:8" ht="30" x14ac:dyDescent="0.25">
      <c r="A46" s="16" t="s">
        <v>41</v>
      </c>
      <c r="B46" s="31">
        <f>330*3</f>
        <v>990</v>
      </c>
    </row>
    <row r="47" spans="1:8" ht="30" x14ac:dyDescent="0.25">
      <c r="A47" s="28" t="s">
        <v>33</v>
      </c>
      <c r="B47" s="31">
        <f>E30</f>
        <v>299050.59300000005</v>
      </c>
    </row>
    <row r="48" spans="1:8" ht="15.75" x14ac:dyDescent="0.25">
      <c r="A48" s="1" t="s">
        <v>48</v>
      </c>
      <c r="B48" s="32">
        <f>B43+B45+B46-B47</f>
        <v>-180275.61300000007</v>
      </c>
    </row>
  </sheetData>
  <mergeCells count="28">
    <mergeCell ref="A36:D36"/>
    <mergeCell ref="B37:D37"/>
    <mergeCell ref="A39:D39"/>
    <mergeCell ref="B40:D40"/>
    <mergeCell ref="A19:E19"/>
    <mergeCell ref="A31:E31"/>
    <mergeCell ref="A32:E32"/>
    <mergeCell ref="A33:E33"/>
    <mergeCell ref="A34:E34"/>
    <mergeCell ref="A35:E35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SheetLayoutView="100" workbookViewId="0">
      <selection activeCell="E27" sqref="E2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5" ht="15.75" x14ac:dyDescent="0.25">
      <c r="A1" s="74" t="s">
        <v>11</v>
      </c>
      <c r="B1" s="74"/>
      <c r="C1" s="74"/>
      <c r="D1" s="74"/>
      <c r="E1" s="74"/>
    </row>
    <row r="2" spans="1:5" ht="33.75" customHeight="1" x14ac:dyDescent="0.25">
      <c r="A2" s="75" t="s">
        <v>12</v>
      </c>
      <c r="B2" s="76"/>
      <c r="C2" s="76"/>
      <c r="D2" s="76"/>
      <c r="E2" s="76"/>
    </row>
    <row r="3" spans="1:5" x14ac:dyDescent="0.25">
      <c r="A3" s="77" t="s">
        <v>59</v>
      </c>
      <c r="B3" s="77"/>
      <c r="C3" s="77"/>
      <c r="D3" s="77"/>
      <c r="E3" s="77"/>
    </row>
    <row r="4" spans="1:5" s="1" customFormat="1" ht="17.25" customHeight="1" x14ac:dyDescent="0.25">
      <c r="A4" s="14" t="s">
        <v>13</v>
      </c>
      <c r="B4" s="15"/>
      <c r="C4" s="15"/>
      <c r="D4" s="78" t="s">
        <v>60</v>
      </c>
      <c r="E4" s="78"/>
    </row>
    <row r="5" spans="1:5" x14ac:dyDescent="0.25">
      <c r="A5" s="79" t="s">
        <v>0</v>
      </c>
      <c r="B5" s="79"/>
      <c r="C5" s="79"/>
      <c r="D5" s="79"/>
      <c r="E5" s="79"/>
    </row>
    <row r="6" spans="1:5" x14ac:dyDescent="0.25">
      <c r="A6" s="73" t="s">
        <v>23</v>
      </c>
      <c r="B6" s="73"/>
      <c r="C6" s="73"/>
      <c r="D6" s="73"/>
      <c r="E6" s="73"/>
    </row>
    <row r="7" spans="1:5" x14ac:dyDescent="0.25">
      <c r="A7" s="81" t="s">
        <v>1</v>
      </c>
      <c r="B7" s="81"/>
      <c r="C7" s="81"/>
      <c r="D7" s="81"/>
      <c r="E7" s="81"/>
    </row>
    <row r="8" spans="1:5" ht="17.25" customHeight="1" x14ac:dyDescent="0.25">
      <c r="A8" s="79" t="s">
        <v>42</v>
      </c>
      <c r="B8" s="79"/>
      <c r="C8" s="79"/>
      <c r="D8" s="79"/>
      <c r="E8" s="79"/>
    </row>
    <row r="9" spans="1:5" ht="24" customHeight="1" x14ac:dyDescent="0.25">
      <c r="A9" s="81" t="s">
        <v>14</v>
      </c>
      <c r="B9" s="82"/>
      <c r="C9" s="82"/>
      <c r="D9" s="82"/>
      <c r="E9" s="82"/>
    </row>
    <row r="10" spans="1:5" ht="29.25" customHeight="1" x14ac:dyDescent="0.25">
      <c r="A10" s="79" t="s">
        <v>40</v>
      </c>
      <c r="B10" s="79"/>
      <c r="C10" s="79"/>
      <c r="D10" s="79"/>
      <c r="E10" s="79"/>
    </row>
    <row r="11" spans="1:5" ht="13.15" customHeight="1" x14ac:dyDescent="0.25">
      <c r="A11" s="81" t="s">
        <v>15</v>
      </c>
      <c r="B11" s="82"/>
      <c r="C11" s="82"/>
      <c r="D11" s="82"/>
      <c r="E11" s="82"/>
    </row>
    <row r="12" spans="1:5" ht="16.5" customHeight="1" x14ac:dyDescent="0.25">
      <c r="A12" s="79" t="s">
        <v>21</v>
      </c>
      <c r="B12" s="79"/>
      <c r="C12" s="79"/>
      <c r="D12" s="79"/>
      <c r="E12" s="79"/>
    </row>
    <row r="13" spans="1:5" ht="13.9" customHeight="1" x14ac:dyDescent="0.25">
      <c r="A13" s="81" t="s">
        <v>2</v>
      </c>
      <c r="B13" s="82"/>
      <c r="C13" s="82"/>
      <c r="D13" s="82"/>
      <c r="E13" s="82"/>
    </row>
    <row r="14" spans="1:5" ht="17.25" customHeight="1" x14ac:dyDescent="0.25">
      <c r="A14" s="79" t="s">
        <v>52</v>
      </c>
      <c r="B14" s="79"/>
      <c r="C14" s="79"/>
      <c r="D14" s="79"/>
      <c r="E14" s="79"/>
    </row>
    <row r="15" spans="1:5" ht="13.9" customHeight="1" x14ac:dyDescent="0.25">
      <c r="A15" s="81" t="s">
        <v>16</v>
      </c>
      <c r="B15" s="82"/>
      <c r="C15" s="82"/>
      <c r="D15" s="82"/>
      <c r="E15" s="82"/>
    </row>
    <row r="16" spans="1:5" ht="31.5" customHeight="1" x14ac:dyDescent="0.25">
      <c r="A16" s="79" t="s">
        <v>17</v>
      </c>
      <c r="B16" s="79"/>
      <c r="C16" s="79"/>
      <c r="D16" s="79"/>
      <c r="E16" s="79"/>
    </row>
    <row r="17" spans="1:7" ht="63" customHeight="1" x14ac:dyDescent="0.25">
      <c r="A17" s="79" t="s">
        <v>24</v>
      </c>
      <c r="B17" s="79"/>
      <c r="C17" s="79"/>
      <c r="D17" s="79"/>
      <c r="E17" s="79"/>
    </row>
    <row r="18" spans="1:7" ht="36" customHeight="1" x14ac:dyDescent="0.25">
      <c r="A18" s="80" t="s">
        <v>25</v>
      </c>
      <c r="B18" s="80"/>
      <c r="C18" s="80"/>
      <c r="D18" s="80"/>
      <c r="E18" s="80"/>
    </row>
    <row r="19" spans="1:7" x14ac:dyDescent="0.25">
      <c r="A19" s="80"/>
      <c r="B19" s="80"/>
      <c r="C19" s="80"/>
      <c r="D19" s="80"/>
      <c r="E19" s="80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13.99</v>
      </c>
      <c r="E21" s="7">
        <f>D21*F19*G19</f>
        <v>184378.40700000001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6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5.42</v>
      </c>
      <c r="E23" s="7">
        <f>D23*F19*G19</f>
        <v>71431.806000000011</v>
      </c>
      <c r="G23" s="12"/>
    </row>
    <row r="24" spans="1:7" x14ac:dyDescent="0.25">
      <c r="A24" s="6" t="s">
        <v>44</v>
      </c>
      <c r="B24" s="8" t="s">
        <v>61</v>
      </c>
      <c r="C24" s="3" t="s">
        <v>32</v>
      </c>
      <c r="D24" s="3"/>
      <c r="E24" s="7">
        <v>10509.59</v>
      </c>
      <c r="G24" s="12"/>
    </row>
    <row r="25" spans="1:7" x14ac:dyDescent="0.25">
      <c r="A25" s="6" t="s">
        <v>45</v>
      </c>
      <c r="B25" s="8" t="s">
        <v>61</v>
      </c>
      <c r="C25" s="3" t="s">
        <v>32</v>
      </c>
      <c r="D25" s="3"/>
      <c r="E25" s="7">
        <v>9389.6</v>
      </c>
      <c r="G25" s="12"/>
    </row>
    <row r="26" spans="1:7" x14ac:dyDescent="0.25">
      <c r="A26" s="6" t="s">
        <v>46</v>
      </c>
      <c r="B26" s="8" t="s">
        <v>61</v>
      </c>
      <c r="C26" s="3" t="s">
        <v>32</v>
      </c>
      <c r="D26" s="3"/>
      <c r="E26" s="7">
        <v>16453.330000000002</v>
      </c>
      <c r="G26" s="12"/>
    </row>
    <row r="27" spans="1:7" x14ac:dyDescent="0.25">
      <c r="A27" s="6" t="s">
        <v>27</v>
      </c>
      <c r="B27" s="8" t="s">
        <v>61</v>
      </c>
      <c r="C27" s="3" t="s">
        <v>32</v>
      </c>
      <c r="D27" s="3"/>
      <c r="E27" s="7">
        <v>4230.54</v>
      </c>
      <c r="G27" s="12"/>
    </row>
    <row r="28" spans="1:7" x14ac:dyDescent="0.25">
      <c r="A28" s="6" t="s">
        <v>70</v>
      </c>
      <c r="B28" s="8" t="s">
        <v>61</v>
      </c>
      <c r="C28" s="3" t="s">
        <v>32</v>
      </c>
      <c r="D28" s="3"/>
      <c r="E28" s="37">
        <v>4000</v>
      </c>
      <c r="G28" s="12"/>
    </row>
    <row r="29" spans="1:7" x14ac:dyDescent="0.25">
      <c r="A29" s="22" t="s">
        <v>65</v>
      </c>
      <c r="B29" s="24" t="s">
        <v>67</v>
      </c>
      <c r="C29" s="25" t="s">
        <v>49</v>
      </c>
      <c r="D29" s="38">
        <v>3.5</v>
      </c>
      <c r="E29" s="21">
        <f>D29*235.95</f>
        <v>825.82499999999993</v>
      </c>
      <c r="G29" s="12"/>
    </row>
    <row r="30" spans="1:7" x14ac:dyDescent="0.25">
      <c r="A30" s="36" t="s">
        <v>66</v>
      </c>
      <c r="B30" s="24" t="s">
        <v>68</v>
      </c>
      <c r="C30" s="25" t="s">
        <v>49</v>
      </c>
      <c r="D30" s="33">
        <v>8</v>
      </c>
      <c r="E30" s="21">
        <f>D30*235.95</f>
        <v>1887.6</v>
      </c>
      <c r="G30" s="12"/>
    </row>
    <row r="31" spans="1:7" x14ac:dyDescent="0.25">
      <c r="A31" s="23"/>
      <c r="B31" s="24"/>
      <c r="C31" s="25"/>
      <c r="D31" s="29"/>
      <c r="E31" s="21"/>
      <c r="G31" s="12"/>
    </row>
    <row r="32" spans="1:7" s="10" customFormat="1" ht="14.25" x14ac:dyDescent="0.2">
      <c r="A32" s="18" t="s">
        <v>26</v>
      </c>
      <c r="B32" s="19"/>
      <c r="C32" s="20"/>
      <c r="D32" s="20"/>
      <c r="E32" s="9">
        <f>SUM(E21:E31)</f>
        <v>303106.69799999997</v>
      </c>
    </row>
    <row r="33" spans="1:8" ht="45.75" customHeight="1" x14ac:dyDescent="0.25">
      <c r="A33" s="86" t="s">
        <v>71</v>
      </c>
      <c r="B33" s="86"/>
      <c r="C33" s="86"/>
      <c r="D33" s="86"/>
      <c r="E33" s="86"/>
    </row>
    <row r="34" spans="1:8" ht="32.25" customHeight="1" x14ac:dyDescent="0.25">
      <c r="A34" s="79" t="s">
        <v>20</v>
      </c>
      <c r="B34" s="79"/>
      <c r="C34" s="79"/>
      <c r="D34" s="79"/>
      <c r="E34" s="79"/>
    </row>
    <row r="35" spans="1:8" ht="15.75" customHeight="1" x14ac:dyDescent="0.25">
      <c r="A35" s="79" t="s">
        <v>19</v>
      </c>
      <c r="B35" s="79"/>
      <c r="C35" s="79"/>
      <c r="D35" s="79"/>
      <c r="E35" s="79"/>
      <c r="F35" s="10"/>
      <c r="G35" s="10"/>
      <c r="H35" s="11"/>
    </row>
    <row r="36" spans="1:8" ht="36.75" customHeight="1" x14ac:dyDescent="0.25">
      <c r="A36" s="79" t="s">
        <v>29</v>
      </c>
      <c r="B36" s="79"/>
      <c r="C36" s="79"/>
      <c r="D36" s="79"/>
      <c r="E36" s="79"/>
    </row>
    <row r="37" spans="1:8" x14ac:dyDescent="0.25">
      <c r="A37" s="87" t="s">
        <v>5</v>
      </c>
      <c r="B37" s="87"/>
      <c r="C37" s="87"/>
      <c r="D37" s="87"/>
      <c r="E37" s="87"/>
    </row>
    <row r="38" spans="1:8" ht="15" customHeight="1" x14ac:dyDescent="0.25">
      <c r="A38" s="83" t="s">
        <v>57</v>
      </c>
      <c r="B38" s="83"/>
      <c r="C38" s="83"/>
      <c r="D38" s="83"/>
      <c r="E38" s="4"/>
    </row>
    <row r="39" spans="1:8" x14ac:dyDescent="0.25">
      <c r="B39" s="84" t="s">
        <v>18</v>
      </c>
      <c r="C39" s="84"/>
      <c r="D39" s="84"/>
      <c r="E39" s="5" t="s">
        <v>6</v>
      </c>
    </row>
    <row r="40" spans="1:8" x14ac:dyDescent="0.25">
      <c r="A40" s="35"/>
      <c r="B40" s="35"/>
      <c r="C40" s="35"/>
      <c r="D40" s="35"/>
      <c r="E40" s="35"/>
    </row>
    <row r="41" spans="1:8" x14ac:dyDescent="0.25">
      <c r="A41" s="85" t="s">
        <v>43</v>
      </c>
      <c r="B41" s="85"/>
      <c r="C41" s="85"/>
      <c r="D41" s="85"/>
      <c r="E41" s="4"/>
    </row>
    <row r="42" spans="1:8" x14ac:dyDescent="0.25">
      <c r="B42" s="84" t="s">
        <v>18</v>
      </c>
      <c r="C42" s="84"/>
      <c r="D42" s="84"/>
      <c r="E42" s="5" t="s">
        <v>6</v>
      </c>
    </row>
    <row r="43" spans="1:8" x14ac:dyDescent="0.25">
      <c r="A43" s="2" t="s">
        <v>53</v>
      </c>
    </row>
    <row r="44" spans="1:8" x14ac:dyDescent="0.25">
      <c r="A44" s="10" t="s">
        <v>30</v>
      </c>
    </row>
    <row r="45" spans="1:8" ht="15.75" x14ac:dyDescent="0.25">
      <c r="A45" s="1" t="s">
        <v>34</v>
      </c>
      <c r="B45" s="30">
        <f>'1кв'!B48</f>
        <v>-180275.61300000007</v>
      </c>
    </row>
    <row r="46" spans="1:8" ht="16.5" customHeight="1" x14ac:dyDescent="0.25">
      <c r="A46" s="34" t="s">
        <v>69</v>
      </c>
      <c r="B46" s="31"/>
    </row>
    <row r="47" spans="1:8" x14ac:dyDescent="0.25">
      <c r="A47" s="2" t="s">
        <v>31</v>
      </c>
      <c r="B47" s="31">
        <v>310874.38</v>
      </c>
    </row>
    <row r="48" spans="1:8" ht="30" x14ac:dyDescent="0.25">
      <c r="A48" s="16" t="s">
        <v>41</v>
      </c>
      <c r="B48" s="31">
        <f>330*3</f>
        <v>990</v>
      </c>
    </row>
    <row r="49" spans="1:2" ht="30" x14ac:dyDescent="0.25">
      <c r="A49" s="34" t="s">
        <v>33</v>
      </c>
      <c r="B49" s="31">
        <f>E32</f>
        <v>303106.69799999997</v>
      </c>
    </row>
    <row r="50" spans="1:2" ht="15.75" x14ac:dyDescent="0.25">
      <c r="A50" s="1" t="s">
        <v>48</v>
      </c>
      <c r="B50" s="32">
        <f>B45+B47+B48-B49</f>
        <v>-171517.93100000004</v>
      </c>
    </row>
  </sheetData>
  <mergeCells count="28">
    <mergeCell ref="A38:D38"/>
    <mergeCell ref="B39:D39"/>
    <mergeCell ref="A41:D41"/>
    <mergeCell ref="B42:D42"/>
    <mergeCell ref="A19:E19"/>
    <mergeCell ref="A33:E33"/>
    <mergeCell ref="A34:E34"/>
    <mergeCell ref="A35:E35"/>
    <mergeCell ref="A36:E36"/>
    <mergeCell ref="A37:E37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4" zoomScaleSheetLayoutView="100" workbookViewId="0">
      <selection activeCell="F36" sqref="F36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4" t="s">
        <v>11</v>
      </c>
      <c r="B1" s="74"/>
      <c r="C1" s="74"/>
      <c r="D1" s="74"/>
      <c r="E1" s="74"/>
    </row>
    <row r="2" spans="1:8" ht="33.75" customHeight="1" x14ac:dyDescent="0.25">
      <c r="A2" s="75" t="s">
        <v>12</v>
      </c>
      <c r="B2" s="76"/>
      <c r="C2" s="76"/>
      <c r="D2" s="76"/>
      <c r="E2" s="76"/>
    </row>
    <row r="3" spans="1:8" x14ac:dyDescent="0.25">
      <c r="A3" s="77" t="s">
        <v>62</v>
      </c>
      <c r="B3" s="77"/>
      <c r="C3" s="77"/>
      <c r="D3" s="77"/>
      <c r="E3" s="77"/>
    </row>
    <row r="4" spans="1:8" s="1" customFormat="1" ht="17.25" customHeight="1" x14ac:dyDescent="0.25">
      <c r="A4" s="14" t="s">
        <v>13</v>
      </c>
      <c r="B4" s="15"/>
      <c r="C4" s="15"/>
      <c r="D4" s="78" t="s">
        <v>63</v>
      </c>
      <c r="E4" s="78"/>
    </row>
    <row r="5" spans="1:8" x14ac:dyDescent="0.25">
      <c r="A5" s="79" t="s">
        <v>0</v>
      </c>
      <c r="B5" s="79"/>
      <c r="C5" s="79"/>
      <c r="D5" s="79"/>
      <c r="E5" s="79"/>
    </row>
    <row r="6" spans="1:8" x14ac:dyDescent="0.25">
      <c r="A6" s="73" t="s">
        <v>23</v>
      </c>
      <c r="B6" s="73"/>
      <c r="C6" s="73"/>
      <c r="D6" s="73"/>
      <c r="E6" s="73"/>
    </row>
    <row r="7" spans="1:8" x14ac:dyDescent="0.25">
      <c r="A7" s="81" t="s">
        <v>1</v>
      </c>
      <c r="B7" s="81"/>
      <c r="C7" s="81"/>
      <c r="D7" s="81"/>
      <c r="E7" s="81"/>
    </row>
    <row r="8" spans="1:8" ht="17.25" customHeight="1" x14ac:dyDescent="0.25">
      <c r="A8" s="79" t="s">
        <v>42</v>
      </c>
      <c r="B8" s="79"/>
      <c r="C8" s="79"/>
      <c r="D8" s="79"/>
      <c r="E8" s="79"/>
    </row>
    <row r="9" spans="1:8" ht="24" customHeight="1" x14ac:dyDescent="0.25">
      <c r="A9" s="81" t="s">
        <v>14</v>
      </c>
      <c r="B9" s="82"/>
      <c r="C9" s="82"/>
      <c r="D9" s="82"/>
      <c r="E9" s="82"/>
    </row>
    <row r="10" spans="1:8" ht="29.25" customHeight="1" x14ac:dyDescent="0.25">
      <c r="A10" s="79" t="s">
        <v>40</v>
      </c>
      <c r="B10" s="79"/>
      <c r="C10" s="79"/>
      <c r="D10" s="79"/>
      <c r="E10" s="79"/>
    </row>
    <row r="11" spans="1:8" ht="13.15" customHeight="1" x14ac:dyDescent="0.25">
      <c r="A11" s="81" t="s">
        <v>15</v>
      </c>
      <c r="B11" s="82"/>
      <c r="C11" s="82"/>
      <c r="D11" s="82"/>
      <c r="E11" s="82"/>
    </row>
    <row r="12" spans="1:8" ht="16.5" customHeight="1" x14ac:dyDescent="0.25">
      <c r="A12" s="79" t="s">
        <v>21</v>
      </c>
      <c r="B12" s="79"/>
      <c r="C12" s="79"/>
      <c r="D12" s="79"/>
      <c r="E12" s="79"/>
    </row>
    <row r="13" spans="1:8" ht="13.9" customHeight="1" x14ac:dyDescent="0.25">
      <c r="A13" s="81" t="s">
        <v>2</v>
      </c>
      <c r="B13" s="82"/>
      <c r="C13" s="82"/>
      <c r="D13" s="82"/>
      <c r="E13" s="82"/>
    </row>
    <row r="14" spans="1:8" ht="17.25" customHeight="1" x14ac:dyDescent="0.25">
      <c r="A14" s="79" t="s">
        <v>52</v>
      </c>
      <c r="B14" s="79"/>
      <c r="C14" s="79"/>
      <c r="D14" s="79"/>
      <c r="E14" s="79"/>
      <c r="H14" s="2" t="s">
        <v>58</v>
      </c>
    </row>
    <row r="15" spans="1:8" ht="13.9" customHeight="1" x14ac:dyDescent="0.25">
      <c r="A15" s="81" t="s">
        <v>16</v>
      </c>
      <c r="B15" s="82"/>
      <c r="C15" s="82"/>
      <c r="D15" s="82"/>
      <c r="E15" s="82"/>
    </row>
    <row r="16" spans="1:8" ht="31.5" customHeight="1" x14ac:dyDescent="0.25">
      <c r="A16" s="79" t="s">
        <v>17</v>
      </c>
      <c r="B16" s="79"/>
      <c r="C16" s="79"/>
      <c r="D16" s="79"/>
      <c r="E16" s="79"/>
    </row>
    <row r="17" spans="1:7" ht="63" customHeight="1" x14ac:dyDescent="0.25">
      <c r="A17" s="79" t="s">
        <v>24</v>
      </c>
      <c r="B17" s="79"/>
      <c r="C17" s="79"/>
      <c r="D17" s="79"/>
      <c r="E17" s="79"/>
    </row>
    <row r="18" spans="1:7" ht="36" customHeight="1" x14ac:dyDescent="0.25">
      <c r="A18" s="80" t="s">
        <v>25</v>
      </c>
      <c r="B18" s="80"/>
      <c r="C18" s="80"/>
      <c r="D18" s="80"/>
      <c r="E18" s="80"/>
    </row>
    <row r="19" spans="1:7" x14ac:dyDescent="0.25">
      <c r="A19" s="80"/>
      <c r="B19" s="80"/>
      <c r="C19" s="80"/>
      <c r="D19" s="80"/>
      <c r="E19" s="80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13.66</v>
      </c>
      <c r="E21" s="7">
        <f>D21*F19*G19</f>
        <v>180029.23800000001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6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6.06</v>
      </c>
      <c r="E23" s="7">
        <f>D23*F19*G19</f>
        <v>79866.558000000005</v>
      </c>
      <c r="G23" s="12"/>
    </row>
    <row r="24" spans="1:7" x14ac:dyDescent="0.25">
      <c r="A24" s="6" t="s">
        <v>44</v>
      </c>
      <c r="B24" s="8" t="s">
        <v>64</v>
      </c>
      <c r="C24" s="3" t="s">
        <v>32</v>
      </c>
      <c r="D24" s="3"/>
      <c r="E24" s="7">
        <v>8289.68</v>
      </c>
      <c r="G24" s="12"/>
    </row>
    <row r="25" spans="1:7" x14ac:dyDescent="0.25">
      <c r="A25" s="6" t="s">
        <v>45</v>
      </c>
      <c r="B25" s="8" t="s">
        <v>64</v>
      </c>
      <c r="C25" s="3" t="s">
        <v>32</v>
      </c>
      <c r="D25" s="3"/>
      <c r="E25" s="7">
        <v>6935.5</v>
      </c>
      <c r="G25" s="12"/>
    </row>
    <row r="26" spans="1:7" x14ac:dyDescent="0.25">
      <c r="A26" s="6" t="s">
        <v>46</v>
      </c>
      <c r="B26" s="8" t="s">
        <v>64</v>
      </c>
      <c r="C26" s="3" t="s">
        <v>32</v>
      </c>
      <c r="D26" s="3"/>
      <c r="E26" s="7">
        <v>12977.94</v>
      </c>
      <c r="G26" s="12"/>
    </row>
    <row r="27" spans="1:7" x14ac:dyDescent="0.25">
      <c r="A27" s="6" t="s">
        <v>27</v>
      </c>
      <c r="B27" s="8" t="s">
        <v>64</v>
      </c>
      <c r="C27" s="3" t="s">
        <v>32</v>
      </c>
      <c r="D27" s="3"/>
      <c r="E27" s="7">
        <v>4666.24</v>
      </c>
      <c r="G27" s="12"/>
    </row>
    <row r="28" spans="1:7" ht="27.75" customHeight="1" x14ac:dyDescent="0.25">
      <c r="A28" s="22" t="s">
        <v>77</v>
      </c>
      <c r="B28" s="24" t="s">
        <v>74</v>
      </c>
      <c r="C28" s="25" t="s">
        <v>76</v>
      </c>
      <c r="D28" s="33">
        <v>32</v>
      </c>
      <c r="E28" s="21">
        <f>D28*260.07</f>
        <v>8322.24</v>
      </c>
      <c r="G28" s="12"/>
    </row>
    <row r="29" spans="1:7" x14ac:dyDescent="0.25">
      <c r="A29" s="41" t="s">
        <v>72</v>
      </c>
      <c r="B29" s="24" t="s">
        <v>75</v>
      </c>
      <c r="C29" s="25" t="s">
        <v>76</v>
      </c>
      <c r="D29" s="33">
        <v>7.5</v>
      </c>
      <c r="E29" s="21">
        <f>D29*260.07</f>
        <v>1950.5249999999999</v>
      </c>
      <c r="G29" s="12"/>
    </row>
    <row r="30" spans="1:7" x14ac:dyDescent="0.25">
      <c r="A30" s="36" t="s">
        <v>73</v>
      </c>
      <c r="B30" s="24" t="s">
        <v>75</v>
      </c>
      <c r="C30" s="25" t="s">
        <v>76</v>
      </c>
      <c r="D30" s="33">
        <v>4</v>
      </c>
      <c r="E30" s="21">
        <f>D30*260.07</f>
        <v>1040.28</v>
      </c>
      <c r="G30" s="12"/>
    </row>
    <row r="31" spans="1:7" x14ac:dyDescent="0.25">
      <c r="A31" s="23"/>
      <c r="B31" s="24"/>
      <c r="C31" s="25"/>
      <c r="D31" s="29"/>
      <c r="E31" s="21"/>
      <c r="G31" s="12"/>
    </row>
    <row r="32" spans="1:7" s="10" customFormat="1" ht="14.25" x14ac:dyDescent="0.2">
      <c r="A32" s="18" t="s">
        <v>26</v>
      </c>
      <c r="B32" s="19"/>
      <c r="C32" s="20"/>
      <c r="D32" s="20"/>
      <c r="E32" s="9">
        <f>SUM(E21:E31)</f>
        <v>304078.20100000006</v>
      </c>
    </row>
    <row r="33" spans="1:8" ht="45.75" customHeight="1" x14ac:dyDescent="0.25">
      <c r="A33" s="86" t="s">
        <v>117</v>
      </c>
      <c r="B33" s="86"/>
      <c r="C33" s="86"/>
      <c r="D33" s="86"/>
      <c r="E33" s="86"/>
    </row>
    <row r="34" spans="1:8" ht="32.25" customHeight="1" x14ac:dyDescent="0.25">
      <c r="A34" s="79" t="s">
        <v>20</v>
      </c>
      <c r="B34" s="79"/>
      <c r="C34" s="79"/>
      <c r="D34" s="79"/>
      <c r="E34" s="79"/>
    </row>
    <row r="35" spans="1:8" ht="15.75" customHeight="1" x14ac:dyDescent="0.25">
      <c r="A35" s="79" t="s">
        <v>19</v>
      </c>
      <c r="B35" s="79"/>
      <c r="C35" s="79"/>
      <c r="D35" s="79"/>
      <c r="E35" s="79"/>
      <c r="F35" s="10"/>
      <c r="G35" s="10"/>
      <c r="H35" s="11"/>
    </row>
    <row r="36" spans="1:8" ht="36.75" customHeight="1" x14ac:dyDescent="0.25">
      <c r="A36" s="79" t="s">
        <v>29</v>
      </c>
      <c r="B36" s="79"/>
      <c r="C36" s="79"/>
      <c r="D36" s="79"/>
      <c r="E36" s="79"/>
    </row>
    <row r="37" spans="1:8" x14ac:dyDescent="0.25">
      <c r="A37" s="87" t="s">
        <v>5</v>
      </c>
      <c r="B37" s="87"/>
      <c r="C37" s="87"/>
      <c r="D37" s="87"/>
      <c r="E37" s="87"/>
    </row>
    <row r="38" spans="1:8" ht="15" customHeight="1" x14ac:dyDescent="0.25">
      <c r="A38" s="83" t="s">
        <v>57</v>
      </c>
      <c r="B38" s="83"/>
      <c r="C38" s="83"/>
      <c r="D38" s="83"/>
      <c r="E38" s="4"/>
    </row>
    <row r="39" spans="1:8" x14ac:dyDescent="0.25">
      <c r="B39" s="84" t="s">
        <v>18</v>
      </c>
      <c r="C39" s="84"/>
      <c r="D39" s="84"/>
      <c r="E39" s="5" t="s">
        <v>6</v>
      </c>
    </row>
    <row r="40" spans="1:8" x14ac:dyDescent="0.25">
      <c r="A40" s="35"/>
      <c r="B40" s="35"/>
      <c r="C40" s="35"/>
      <c r="D40" s="35"/>
      <c r="E40" s="35"/>
    </row>
    <row r="41" spans="1:8" x14ac:dyDescent="0.25">
      <c r="A41" s="85" t="s">
        <v>43</v>
      </c>
      <c r="B41" s="85"/>
      <c r="C41" s="85"/>
      <c r="D41" s="85"/>
      <c r="E41" s="4"/>
    </row>
    <row r="42" spans="1:8" x14ac:dyDescent="0.25">
      <c r="B42" s="84" t="s">
        <v>18</v>
      </c>
      <c r="C42" s="84"/>
      <c r="D42" s="84"/>
      <c r="E42" s="5" t="s">
        <v>6</v>
      </c>
    </row>
    <row r="43" spans="1:8" x14ac:dyDescent="0.25">
      <c r="A43" s="2" t="s">
        <v>53</v>
      </c>
    </row>
    <row r="44" spans="1:8" x14ac:dyDescent="0.25">
      <c r="A44" s="10" t="s">
        <v>30</v>
      </c>
    </row>
    <row r="45" spans="1:8" ht="15.75" x14ac:dyDescent="0.25">
      <c r="A45" s="1" t="s">
        <v>34</v>
      </c>
      <c r="B45" s="30">
        <f>'2кв'!B50</f>
        <v>-171517.93100000004</v>
      </c>
    </row>
    <row r="46" spans="1:8" ht="16.5" customHeight="1" x14ac:dyDescent="0.25">
      <c r="A46" s="34" t="s">
        <v>78</v>
      </c>
      <c r="B46" s="31"/>
    </row>
    <row r="47" spans="1:8" x14ac:dyDescent="0.25">
      <c r="A47" s="2" t="s">
        <v>31</v>
      </c>
      <c r="B47" s="31">
        <v>330080.28000000003</v>
      </c>
    </row>
    <row r="48" spans="1:8" ht="30" x14ac:dyDescent="0.25">
      <c r="A48" s="16" t="s">
        <v>41</v>
      </c>
      <c r="B48" s="31">
        <f>330*3</f>
        <v>990</v>
      </c>
    </row>
    <row r="49" spans="1:2" ht="30" x14ac:dyDescent="0.25">
      <c r="A49" s="34" t="s">
        <v>33</v>
      </c>
      <c r="B49" s="31">
        <f>E32</f>
        <v>304078.20100000006</v>
      </c>
    </row>
    <row r="50" spans="1:2" ht="15.75" x14ac:dyDescent="0.25">
      <c r="A50" s="1" t="s">
        <v>48</v>
      </c>
      <c r="B50" s="32">
        <f>B45+B47+B48-B49</f>
        <v>-144525.85200000007</v>
      </c>
    </row>
  </sheetData>
  <mergeCells count="28">
    <mergeCell ref="A38:D38"/>
    <mergeCell ref="B39:D39"/>
    <mergeCell ref="A41:D41"/>
    <mergeCell ref="B42:D42"/>
    <mergeCell ref="A19:E19"/>
    <mergeCell ref="A33:E33"/>
    <mergeCell ref="A34:E34"/>
    <mergeCell ref="A35:E35"/>
    <mergeCell ref="A36:E36"/>
    <mergeCell ref="A37:E37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SheetLayoutView="100" workbookViewId="0">
      <selection activeCell="D29" sqref="D29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4.42578125" style="2" customWidth="1"/>
    <col min="4" max="4" width="16.140625" style="2" customWidth="1"/>
    <col min="5" max="5" width="14.140625" style="2" customWidth="1"/>
    <col min="6" max="6" width="9.140625" style="2"/>
    <col min="7" max="7" width="14.7109375" style="2" customWidth="1"/>
    <col min="8" max="8" width="18.28515625" style="2" customWidth="1"/>
    <col min="9" max="16384" width="9.140625" style="2"/>
  </cols>
  <sheetData>
    <row r="1" spans="1:8" ht="15.75" x14ac:dyDescent="0.25">
      <c r="A1" s="74" t="s">
        <v>11</v>
      </c>
      <c r="B1" s="74"/>
      <c r="C1" s="74"/>
      <c r="D1" s="74"/>
      <c r="E1" s="74"/>
    </row>
    <row r="2" spans="1:8" ht="33.75" customHeight="1" x14ac:dyDescent="0.25">
      <c r="A2" s="75" t="s">
        <v>12</v>
      </c>
      <c r="B2" s="76"/>
      <c r="C2" s="76"/>
      <c r="D2" s="76"/>
      <c r="E2" s="76"/>
    </row>
    <row r="3" spans="1:8" x14ac:dyDescent="0.25">
      <c r="A3" s="77" t="s">
        <v>79</v>
      </c>
      <c r="B3" s="77"/>
      <c r="C3" s="77"/>
      <c r="D3" s="77"/>
      <c r="E3" s="77"/>
    </row>
    <row r="4" spans="1:8" s="1" customFormat="1" ht="17.25" customHeight="1" x14ac:dyDescent="0.25">
      <c r="A4" s="14" t="s">
        <v>13</v>
      </c>
      <c r="B4" s="15"/>
      <c r="C4" s="15"/>
      <c r="D4" s="42"/>
      <c r="E4" s="42" t="s">
        <v>80</v>
      </c>
    </row>
    <row r="5" spans="1:8" x14ac:dyDescent="0.25">
      <c r="A5" s="79" t="s">
        <v>0</v>
      </c>
      <c r="B5" s="79"/>
      <c r="C5" s="79"/>
      <c r="D5" s="79"/>
      <c r="E5" s="79"/>
    </row>
    <row r="6" spans="1:8" x14ac:dyDescent="0.25">
      <c r="A6" s="73" t="s">
        <v>23</v>
      </c>
      <c r="B6" s="73"/>
      <c r="C6" s="73"/>
      <c r="D6" s="73"/>
      <c r="E6" s="73"/>
    </row>
    <row r="7" spans="1:8" x14ac:dyDescent="0.25">
      <c r="A7" s="81" t="s">
        <v>1</v>
      </c>
      <c r="B7" s="81"/>
      <c r="C7" s="81"/>
      <c r="D7" s="81"/>
      <c r="E7" s="81"/>
    </row>
    <row r="8" spans="1:8" ht="17.25" customHeight="1" x14ac:dyDescent="0.25">
      <c r="A8" s="79" t="s">
        <v>42</v>
      </c>
      <c r="B8" s="79"/>
      <c r="C8" s="79"/>
      <c r="D8" s="79"/>
      <c r="E8" s="79"/>
    </row>
    <row r="9" spans="1:8" ht="24" customHeight="1" x14ac:dyDescent="0.25">
      <c r="A9" s="81" t="s">
        <v>14</v>
      </c>
      <c r="B9" s="82"/>
      <c r="C9" s="82"/>
      <c r="D9" s="82"/>
      <c r="E9" s="82"/>
    </row>
    <row r="10" spans="1:8" ht="29.25" customHeight="1" x14ac:dyDescent="0.25">
      <c r="A10" s="79" t="s">
        <v>40</v>
      </c>
      <c r="B10" s="79"/>
      <c r="C10" s="79"/>
      <c r="D10" s="79"/>
      <c r="E10" s="79"/>
    </row>
    <row r="11" spans="1:8" ht="13.15" customHeight="1" x14ac:dyDescent="0.25">
      <c r="A11" s="81" t="s">
        <v>15</v>
      </c>
      <c r="B11" s="82"/>
      <c r="C11" s="82"/>
      <c r="D11" s="82"/>
      <c r="E11" s="82"/>
    </row>
    <row r="12" spans="1:8" ht="16.5" customHeight="1" x14ac:dyDescent="0.25">
      <c r="A12" s="79" t="s">
        <v>21</v>
      </c>
      <c r="B12" s="79"/>
      <c r="C12" s="79"/>
      <c r="D12" s="79"/>
      <c r="E12" s="79"/>
    </row>
    <row r="13" spans="1:8" ht="13.9" customHeight="1" x14ac:dyDescent="0.25">
      <c r="A13" s="81" t="s">
        <v>2</v>
      </c>
      <c r="B13" s="82"/>
      <c r="C13" s="82"/>
      <c r="D13" s="82"/>
      <c r="E13" s="82"/>
    </row>
    <row r="14" spans="1:8" ht="17.25" customHeight="1" x14ac:dyDescent="0.25">
      <c r="A14" s="79" t="s">
        <v>52</v>
      </c>
      <c r="B14" s="79"/>
      <c r="C14" s="79"/>
      <c r="D14" s="79"/>
      <c r="E14" s="79"/>
      <c r="H14" s="2" t="s">
        <v>58</v>
      </c>
    </row>
    <row r="15" spans="1:8" ht="13.9" customHeight="1" x14ac:dyDescent="0.25">
      <c r="A15" s="81" t="s">
        <v>16</v>
      </c>
      <c r="B15" s="82"/>
      <c r="C15" s="82"/>
      <c r="D15" s="82"/>
      <c r="E15" s="82"/>
    </row>
    <row r="16" spans="1:8" ht="31.5" customHeight="1" x14ac:dyDescent="0.25">
      <c r="A16" s="79" t="s">
        <v>17</v>
      </c>
      <c r="B16" s="79"/>
      <c r="C16" s="79"/>
      <c r="D16" s="79"/>
      <c r="E16" s="79"/>
    </row>
    <row r="17" spans="1:7" ht="63" customHeight="1" x14ac:dyDescent="0.25">
      <c r="A17" s="79" t="s">
        <v>24</v>
      </c>
      <c r="B17" s="79"/>
      <c r="C17" s="79"/>
      <c r="D17" s="79"/>
      <c r="E17" s="79"/>
    </row>
    <row r="18" spans="1:7" ht="36" customHeight="1" x14ac:dyDescent="0.25">
      <c r="A18" s="80" t="s">
        <v>25</v>
      </c>
      <c r="B18" s="80"/>
      <c r="C18" s="80"/>
      <c r="D18" s="80"/>
      <c r="E18" s="80"/>
    </row>
    <row r="19" spans="1:7" x14ac:dyDescent="0.25">
      <c r="A19" s="80"/>
      <c r="B19" s="80"/>
      <c r="C19" s="80"/>
      <c r="D19" s="80"/>
      <c r="E19" s="80"/>
      <c r="F19" s="2">
        <v>4393.1000000000004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3" t="s">
        <v>37</v>
      </c>
      <c r="B21" s="8" t="s">
        <v>36</v>
      </c>
      <c r="C21" s="3" t="s">
        <v>4</v>
      </c>
      <c r="D21" s="3">
        <v>13.66</v>
      </c>
      <c r="E21" s="7">
        <f>D21*F19*G19</f>
        <v>180029.23800000001</v>
      </c>
      <c r="G21" s="12"/>
    </row>
    <row r="22" spans="1:7" ht="25.5" x14ac:dyDescent="0.25">
      <c r="A22" s="6" t="s">
        <v>38</v>
      </c>
      <c r="B22" s="17" t="s">
        <v>39</v>
      </c>
      <c r="C22" s="3" t="s">
        <v>32</v>
      </c>
      <c r="D22" s="3"/>
      <c r="E22" s="26">
        <v>0</v>
      </c>
      <c r="G22" s="12"/>
    </row>
    <row r="23" spans="1:7" x14ac:dyDescent="0.25">
      <c r="A23" s="6" t="s">
        <v>35</v>
      </c>
      <c r="B23" s="8" t="s">
        <v>22</v>
      </c>
      <c r="C23" s="3" t="s">
        <v>4</v>
      </c>
      <c r="D23" s="3">
        <v>6.06</v>
      </c>
      <c r="E23" s="7">
        <f>D23*F19*G19</f>
        <v>79866.558000000005</v>
      </c>
      <c r="G23" s="12"/>
    </row>
    <row r="24" spans="1:7" x14ac:dyDescent="0.25">
      <c r="A24" s="6" t="s">
        <v>46</v>
      </c>
      <c r="B24" s="8" t="s">
        <v>81</v>
      </c>
      <c r="C24" s="3" t="s">
        <v>32</v>
      </c>
      <c r="D24" s="3"/>
      <c r="E24" s="7">
        <v>15798.39</v>
      </c>
      <c r="G24" s="12"/>
    </row>
    <row r="25" spans="1:7" x14ac:dyDescent="0.25">
      <c r="A25" s="6" t="s">
        <v>45</v>
      </c>
      <c r="B25" s="8" t="s">
        <v>81</v>
      </c>
      <c r="C25" s="3" t="s">
        <v>32</v>
      </c>
      <c r="D25" s="3"/>
      <c r="E25" s="7">
        <v>10189.85</v>
      </c>
      <c r="G25" s="12"/>
    </row>
    <row r="26" spans="1:7" x14ac:dyDescent="0.25">
      <c r="A26" s="6" t="s">
        <v>44</v>
      </c>
      <c r="B26" s="8" t="s">
        <v>81</v>
      </c>
      <c r="C26" s="3" t="s">
        <v>32</v>
      </c>
      <c r="D26" s="3"/>
      <c r="E26" s="7">
        <v>10091.24</v>
      </c>
      <c r="G26" s="12"/>
    </row>
    <row r="27" spans="1:7" x14ac:dyDescent="0.25">
      <c r="A27" s="6" t="s">
        <v>27</v>
      </c>
      <c r="B27" s="8" t="s">
        <v>81</v>
      </c>
      <c r="C27" s="3" t="s">
        <v>32</v>
      </c>
      <c r="D27" s="3"/>
      <c r="E27" s="7">
        <v>6276.14</v>
      </c>
      <c r="G27" s="12"/>
    </row>
    <row r="28" spans="1:7" x14ac:dyDescent="0.25">
      <c r="A28" s="22" t="s">
        <v>82</v>
      </c>
      <c r="B28" s="24" t="s">
        <v>84</v>
      </c>
      <c r="C28" s="25" t="s">
        <v>76</v>
      </c>
      <c r="D28" s="33">
        <v>32</v>
      </c>
      <c r="E28" s="21">
        <f>D28*260.07</f>
        <v>8322.24</v>
      </c>
      <c r="G28" s="12"/>
    </row>
    <row r="29" spans="1:7" ht="30" x14ac:dyDescent="0.25">
      <c r="A29" s="41" t="s">
        <v>85</v>
      </c>
      <c r="B29" s="24" t="s">
        <v>84</v>
      </c>
      <c r="C29" s="25" t="s">
        <v>76</v>
      </c>
      <c r="D29" s="33">
        <v>4</v>
      </c>
      <c r="E29" s="21">
        <f>D29*260.07</f>
        <v>1040.28</v>
      </c>
      <c r="G29" s="12"/>
    </row>
    <row r="30" spans="1:7" x14ac:dyDescent="0.25">
      <c r="A30" s="36" t="s">
        <v>83</v>
      </c>
      <c r="B30" s="24" t="s">
        <v>84</v>
      </c>
      <c r="C30" s="25" t="s">
        <v>76</v>
      </c>
      <c r="D30" s="33">
        <v>3</v>
      </c>
      <c r="E30" s="21">
        <f>D30*260.07</f>
        <v>780.21</v>
      </c>
      <c r="G30" s="12"/>
    </row>
    <row r="31" spans="1:7" x14ac:dyDescent="0.25">
      <c r="A31" s="23"/>
      <c r="B31" s="24"/>
      <c r="C31" s="25"/>
      <c r="D31" s="29"/>
      <c r="E31" s="21"/>
      <c r="G31" s="12"/>
    </row>
    <row r="32" spans="1:7" s="10" customFormat="1" ht="14.25" x14ac:dyDescent="0.2">
      <c r="A32" s="18" t="s">
        <v>26</v>
      </c>
      <c r="B32" s="19"/>
      <c r="C32" s="20"/>
      <c r="D32" s="20"/>
      <c r="E32" s="9">
        <f>SUM(E21:E31)</f>
        <v>312394.14600000007</v>
      </c>
    </row>
    <row r="33" spans="1:8" ht="45.75" customHeight="1" x14ac:dyDescent="0.25">
      <c r="A33" s="86" t="s">
        <v>118</v>
      </c>
      <c r="B33" s="86"/>
      <c r="C33" s="86"/>
      <c r="D33" s="86"/>
      <c r="E33" s="86"/>
    </row>
    <row r="34" spans="1:8" ht="32.25" customHeight="1" x14ac:dyDescent="0.25">
      <c r="A34" s="79" t="s">
        <v>20</v>
      </c>
      <c r="B34" s="79"/>
      <c r="C34" s="79"/>
      <c r="D34" s="79"/>
      <c r="E34" s="79"/>
    </row>
    <row r="35" spans="1:8" ht="15.75" customHeight="1" x14ac:dyDescent="0.25">
      <c r="A35" s="79" t="s">
        <v>19</v>
      </c>
      <c r="B35" s="79"/>
      <c r="C35" s="79"/>
      <c r="D35" s="79"/>
      <c r="E35" s="79"/>
      <c r="F35" s="10"/>
      <c r="G35" s="10"/>
      <c r="H35" s="11"/>
    </row>
    <row r="36" spans="1:8" ht="36.75" customHeight="1" x14ac:dyDescent="0.25">
      <c r="A36" s="79" t="s">
        <v>29</v>
      </c>
      <c r="B36" s="79"/>
      <c r="C36" s="79"/>
      <c r="D36" s="79"/>
      <c r="E36" s="79"/>
    </row>
    <row r="37" spans="1:8" x14ac:dyDescent="0.25">
      <c r="A37" s="87" t="s">
        <v>5</v>
      </c>
      <c r="B37" s="87"/>
      <c r="C37" s="87"/>
      <c r="D37" s="87"/>
      <c r="E37" s="87"/>
    </row>
    <row r="38" spans="1:8" ht="15" customHeight="1" x14ac:dyDescent="0.25">
      <c r="A38" s="83" t="s">
        <v>57</v>
      </c>
      <c r="B38" s="83"/>
      <c r="C38" s="83"/>
      <c r="D38" s="83"/>
      <c r="E38" s="4"/>
    </row>
    <row r="39" spans="1:8" x14ac:dyDescent="0.25">
      <c r="B39" s="84" t="s">
        <v>18</v>
      </c>
      <c r="C39" s="84"/>
      <c r="D39" s="84"/>
      <c r="E39" s="5" t="s">
        <v>6</v>
      </c>
    </row>
    <row r="40" spans="1:8" x14ac:dyDescent="0.25">
      <c r="A40" s="40"/>
      <c r="B40" s="40"/>
      <c r="C40" s="40"/>
      <c r="D40" s="40"/>
      <c r="E40" s="40"/>
    </row>
    <row r="41" spans="1:8" x14ac:dyDescent="0.25">
      <c r="A41" s="85" t="s">
        <v>43</v>
      </c>
      <c r="B41" s="85"/>
      <c r="C41" s="85"/>
      <c r="D41" s="85"/>
      <c r="E41" s="4"/>
    </row>
    <row r="42" spans="1:8" x14ac:dyDescent="0.25">
      <c r="B42" s="84" t="s">
        <v>18</v>
      </c>
      <c r="C42" s="84"/>
      <c r="D42" s="84"/>
      <c r="E42" s="5" t="s">
        <v>6</v>
      </c>
    </row>
    <row r="43" spans="1:8" x14ac:dyDescent="0.25">
      <c r="A43" s="2" t="s">
        <v>53</v>
      </c>
    </row>
    <row r="44" spans="1:8" x14ac:dyDescent="0.25">
      <c r="A44" s="10" t="s">
        <v>30</v>
      </c>
    </row>
    <row r="45" spans="1:8" ht="15.75" x14ac:dyDescent="0.25">
      <c r="A45" s="1" t="s">
        <v>34</v>
      </c>
      <c r="B45" s="30">
        <f>'3кв'!B50</f>
        <v>-144525.85200000007</v>
      </c>
    </row>
    <row r="46" spans="1:8" ht="16.5" customHeight="1" x14ac:dyDescent="0.25">
      <c r="A46" s="39" t="s">
        <v>86</v>
      </c>
      <c r="B46" s="31"/>
    </row>
    <row r="47" spans="1:8" x14ac:dyDescent="0.25">
      <c r="A47" s="2" t="s">
        <v>31</v>
      </c>
      <c r="B47" s="31">
        <v>339409.2</v>
      </c>
    </row>
    <row r="48" spans="1:8" ht="30" x14ac:dyDescent="0.25">
      <c r="A48" s="16" t="s">
        <v>41</v>
      </c>
      <c r="B48" s="31">
        <f>330*3</f>
        <v>990</v>
      </c>
    </row>
    <row r="49" spans="1:2" ht="30" x14ac:dyDescent="0.25">
      <c r="A49" s="39" t="s">
        <v>33</v>
      </c>
      <c r="B49" s="31">
        <f>E32</f>
        <v>312394.14600000007</v>
      </c>
    </row>
    <row r="50" spans="1:2" ht="15.75" x14ac:dyDescent="0.25">
      <c r="A50" s="1" t="s">
        <v>48</v>
      </c>
      <c r="B50" s="32">
        <f>B45+B47+B48-B49</f>
        <v>-116520.79800000013</v>
      </c>
    </row>
  </sheetData>
  <mergeCells count="27">
    <mergeCell ref="A38:D38"/>
    <mergeCell ref="B39:D39"/>
    <mergeCell ref="A41:D41"/>
    <mergeCell ref="B42:D42"/>
    <mergeCell ref="A19:E19"/>
    <mergeCell ref="A33:E33"/>
    <mergeCell ref="A34:E34"/>
    <mergeCell ref="A35:E35"/>
    <mergeCell ref="A36:E36"/>
    <mergeCell ref="A37:E37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topLeftCell="A16" zoomScaleSheetLayoutView="100" workbookViewId="0">
      <selection activeCell="B12" sqref="B12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9" t="s">
        <v>87</v>
      </c>
      <c r="B1" s="89"/>
      <c r="C1" s="89"/>
      <c r="D1" s="43"/>
    </row>
    <row r="2" spans="1:4" ht="15.75" x14ac:dyDescent="0.25">
      <c r="A2" s="90" t="s">
        <v>88</v>
      </c>
      <c r="B2" s="90"/>
      <c r="C2" s="90"/>
      <c r="D2" s="44"/>
    </row>
    <row r="3" spans="1:4" ht="15.75" x14ac:dyDescent="0.25">
      <c r="A3" s="90" t="s">
        <v>89</v>
      </c>
      <c r="B3" s="90"/>
      <c r="C3" s="90"/>
      <c r="D3" s="44"/>
    </row>
    <row r="4" spans="1:4" ht="15.75" x14ac:dyDescent="0.25">
      <c r="A4" s="89" t="s">
        <v>111</v>
      </c>
      <c r="B4" s="89"/>
      <c r="C4" s="89"/>
      <c r="D4" s="43"/>
    </row>
    <row r="5" spans="1:4" ht="15.75" x14ac:dyDescent="0.25">
      <c r="A5" s="91"/>
      <c r="B5" s="91"/>
      <c r="C5" s="91"/>
      <c r="D5" s="1"/>
    </row>
    <row r="6" spans="1:4" ht="15.75" x14ac:dyDescent="0.25">
      <c r="A6" s="44"/>
      <c r="B6" s="45" t="s">
        <v>90</v>
      </c>
      <c r="C6" s="46">
        <f>'1кв'!B43</f>
        <v>-181497.51</v>
      </c>
      <c r="D6" s="47"/>
    </row>
    <row r="7" spans="1:4" ht="15.75" x14ac:dyDescent="0.25">
      <c r="A7" s="48" t="s">
        <v>91</v>
      </c>
      <c r="B7" s="45" t="s">
        <v>112</v>
      </c>
      <c r="C7" s="46"/>
      <c r="D7" s="47"/>
    </row>
    <row r="8" spans="1:4" ht="15.75" x14ac:dyDescent="0.25">
      <c r="A8" s="44"/>
      <c r="B8" s="49" t="s">
        <v>92</v>
      </c>
      <c r="C8" s="46"/>
      <c r="D8" s="47"/>
    </row>
    <row r="9" spans="1:4" ht="15.75" x14ac:dyDescent="0.25">
      <c r="A9" s="44"/>
      <c r="B9" s="6" t="s">
        <v>113</v>
      </c>
      <c r="C9" s="46"/>
      <c r="D9" s="47"/>
    </row>
    <row r="10" spans="1:4" ht="15.75" x14ac:dyDescent="0.25">
      <c r="A10" s="44"/>
      <c r="B10" s="6" t="s">
        <v>114</v>
      </c>
      <c r="C10" s="46"/>
      <c r="D10" s="47"/>
    </row>
    <row r="11" spans="1:4" ht="15.75" x14ac:dyDescent="0.25">
      <c r="A11" s="44"/>
      <c r="B11" s="6" t="s">
        <v>119</v>
      </c>
      <c r="C11" s="46"/>
      <c r="D11" s="47"/>
    </row>
    <row r="12" spans="1:4" ht="15.75" x14ac:dyDescent="0.25">
      <c r="B12" s="50" t="s">
        <v>93</v>
      </c>
      <c r="C12" s="51">
        <f>'1кв'!B45+'2кв'!B47+'3кв'!B47+'4кв'!B47</f>
        <v>1279646.3500000001</v>
      </c>
      <c r="D12" s="52"/>
    </row>
    <row r="13" spans="1:4" ht="30" x14ac:dyDescent="0.25">
      <c r="A13" s="48"/>
      <c r="B13" s="53" t="s">
        <v>94</v>
      </c>
      <c r="C13" s="51">
        <f>'1кв'!B46+'2кв'!B48+'3кв'!B48+'4кв'!B48</f>
        <v>3960</v>
      </c>
      <c r="D13" s="52"/>
    </row>
    <row r="14" spans="1:4" ht="15.75" x14ac:dyDescent="0.25">
      <c r="A14" s="54"/>
      <c r="B14" s="50" t="s">
        <v>95</v>
      </c>
      <c r="C14" s="55">
        <f>SUM(C12:C13)</f>
        <v>1283606.3500000001</v>
      </c>
      <c r="D14" s="47"/>
    </row>
    <row r="15" spans="1:4" ht="15.75" x14ac:dyDescent="0.25">
      <c r="A15" s="1"/>
      <c r="B15" s="88"/>
      <c r="C15" s="88"/>
      <c r="D15" s="56"/>
    </row>
    <row r="16" spans="1:4" ht="15.75" x14ac:dyDescent="0.25">
      <c r="A16" s="57" t="s">
        <v>96</v>
      </c>
      <c r="B16" s="13" t="s">
        <v>97</v>
      </c>
      <c r="C16" s="51">
        <f>'1кв'!E21+'2кв'!E21+'3кв'!E21+'4кв'!E21</f>
        <v>728815.29</v>
      </c>
      <c r="D16" s="56"/>
    </row>
    <row r="17" spans="1:5" ht="15.75" x14ac:dyDescent="0.25">
      <c r="A17" s="57"/>
      <c r="B17" s="58" t="s">
        <v>98</v>
      </c>
      <c r="C17" s="51">
        <f>'1кв'!E22+'2кв'!E22+'3кв'!E22+'4кв'!E22</f>
        <v>0</v>
      </c>
      <c r="D17" s="56"/>
    </row>
    <row r="18" spans="1:5" ht="15.75" x14ac:dyDescent="0.25">
      <c r="A18" s="57"/>
      <c r="B18" s="58" t="s">
        <v>35</v>
      </c>
      <c r="C18" s="51">
        <f>'1кв'!E23+'2кв'!E23+'3кв'!E23+'4кв'!E23</f>
        <v>302596.72800000006</v>
      </c>
      <c r="D18" s="56"/>
    </row>
    <row r="19" spans="1:5" ht="15.75" x14ac:dyDescent="0.25">
      <c r="A19" s="57"/>
      <c r="B19" s="6" t="s">
        <v>44</v>
      </c>
      <c r="C19" s="51">
        <f>'1кв'!E24+'2кв'!E24+'3кв'!E24+'4кв'!E26</f>
        <v>41169.279999999999</v>
      </c>
      <c r="D19" s="56"/>
    </row>
    <row r="20" spans="1:5" ht="15.75" x14ac:dyDescent="0.25">
      <c r="A20" s="57"/>
      <c r="B20" s="6" t="s">
        <v>45</v>
      </c>
      <c r="C20" s="51">
        <f>'1кв'!E25+'2кв'!E25+'3кв'!E25+'4кв'!E25</f>
        <v>35788.15</v>
      </c>
      <c r="D20" s="56"/>
    </row>
    <row r="21" spans="1:5" ht="15.75" x14ac:dyDescent="0.25">
      <c r="A21" s="57"/>
      <c r="B21" s="6" t="s">
        <v>46</v>
      </c>
      <c r="C21" s="51">
        <f>'1кв'!E26+'2кв'!E26+'3кв'!E26+'4кв'!E24</f>
        <v>64452.710000000006</v>
      </c>
      <c r="D21" s="56"/>
    </row>
    <row r="22" spans="1:5" ht="15.75" x14ac:dyDescent="0.25">
      <c r="A22" s="1"/>
      <c r="B22" s="6" t="s">
        <v>27</v>
      </c>
      <c r="C22" s="51">
        <f>'1кв'!E27+'2кв'!E27+'3кв'!E27+'4кв'!E27</f>
        <v>17166.38</v>
      </c>
      <c r="D22" s="56"/>
      <c r="E22" s="59"/>
    </row>
    <row r="23" spans="1:5" ht="15.75" x14ac:dyDescent="0.25">
      <c r="A23" s="57"/>
      <c r="B23" s="60" t="s">
        <v>116</v>
      </c>
      <c r="C23" s="61">
        <f>'1кв'!E28+'2кв'!E29+'2кв'!E30+'3кв'!E28+'3кв'!E29+'3кв'!E30+'4кв'!E28+'4кв'!E29+'4кв'!E30</f>
        <v>24641.1</v>
      </c>
      <c r="D23" s="56"/>
    </row>
    <row r="24" spans="1:5" ht="15.75" x14ac:dyDescent="0.25">
      <c r="A24" s="57"/>
      <c r="B24" s="62" t="s">
        <v>99</v>
      </c>
      <c r="C24" s="61">
        <f>SUM(C26:C26)</f>
        <v>4000</v>
      </c>
      <c r="D24" s="56"/>
    </row>
    <row r="25" spans="1:5" ht="15.75" x14ac:dyDescent="0.25">
      <c r="A25" s="57"/>
      <c r="B25" s="49" t="s">
        <v>92</v>
      </c>
      <c r="C25" s="61"/>
      <c r="D25" s="56"/>
    </row>
    <row r="26" spans="1:5" ht="15.75" x14ac:dyDescent="0.25">
      <c r="A26" s="57"/>
      <c r="B26" s="63" t="s">
        <v>115</v>
      </c>
      <c r="C26" s="64">
        <f>'2кв'!E28</f>
        <v>4000</v>
      </c>
      <c r="D26" s="56"/>
    </row>
    <row r="27" spans="1:5" ht="15.75" x14ac:dyDescent="0.25">
      <c r="A27" s="1"/>
      <c r="B27" s="65" t="s">
        <v>100</v>
      </c>
      <c r="C27" s="66">
        <f>SUM(C16:C24)</f>
        <v>1218629.638</v>
      </c>
      <c r="D27" s="56"/>
      <c r="E27" s="59"/>
    </row>
    <row r="28" spans="1:5" ht="15.75" x14ac:dyDescent="0.25">
      <c r="A28" s="1"/>
      <c r="B28" s="67" t="s">
        <v>101</v>
      </c>
      <c r="C28" s="68">
        <f>C6+C14-C27</f>
        <v>-116520.79799999995</v>
      </c>
      <c r="D28" s="56"/>
    </row>
    <row r="29" spans="1:5" ht="15.75" x14ac:dyDescent="0.25">
      <c r="A29" s="1"/>
      <c r="B29" s="48"/>
      <c r="C29" s="48"/>
      <c r="D29" s="56"/>
    </row>
    <row r="30" spans="1:5" ht="15.75" x14ac:dyDescent="0.25">
      <c r="A30" s="1"/>
      <c r="B30" s="69" t="s">
        <v>102</v>
      </c>
      <c r="C30" s="69"/>
      <c r="D30" s="56"/>
    </row>
    <row r="31" spans="1:5" ht="15.75" x14ac:dyDescent="0.25">
      <c r="A31" s="1"/>
      <c r="B31" s="69" t="s">
        <v>103</v>
      </c>
      <c r="C31" s="71">
        <v>118698.31</v>
      </c>
      <c r="D31" s="56"/>
    </row>
    <row r="32" spans="1:5" ht="15.75" x14ac:dyDescent="0.25">
      <c r="A32" s="1"/>
      <c r="B32" s="70" t="s">
        <v>104</v>
      </c>
      <c r="C32" s="72">
        <v>131126.15</v>
      </c>
      <c r="D32" s="56"/>
    </row>
    <row r="33" spans="1:4" ht="15.75" x14ac:dyDescent="0.25">
      <c r="A33" s="1"/>
      <c r="B33" s="69" t="s">
        <v>105</v>
      </c>
      <c r="C33" s="71">
        <f>C32-C31</f>
        <v>12427.839999999997</v>
      </c>
      <c r="D33" s="56"/>
    </row>
    <row r="34" spans="1:4" ht="15.75" x14ac:dyDescent="0.25">
      <c r="A34" s="1"/>
      <c r="B34" s="48"/>
      <c r="C34" s="48"/>
      <c r="D34" s="56"/>
    </row>
    <row r="35" spans="1:4" ht="15.75" x14ac:dyDescent="0.25">
      <c r="A35" s="1"/>
      <c r="B35" s="48"/>
      <c r="C35" s="48"/>
      <c r="D35" s="56"/>
    </row>
    <row r="36" spans="1:4" ht="15.75" x14ac:dyDescent="0.25">
      <c r="A36" s="1"/>
      <c r="B36" s="48"/>
      <c r="C36" s="48"/>
      <c r="D36" s="56"/>
    </row>
    <row r="37" spans="1:4" ht="15.75" x14ac:dyDescent="0.25">
      <c r="A37" s="1" t="s">
        <v>106</v>
      </c>
      <c r="B37" s="48" t="s">
        <v>107</v>
      </c>
      <c r="C37" s="48"/>
      <c r="D37" s="56"/>
    </row>
    <row r="38" spans="1:4" ht="15.75" x14ac:dyDescent="0.25">
      <c r="A38" s="1"/>
      <c r="B38" s="48" t="s">
        <v>108</v>
      </c>
      <c r="C38" s="48"/>
      <c r="D38" s="56"/>
    </row>
    <row r="39" spans="1:4" ht="15.75" x14ac:dyDescent="0.25">
      <c r="A39" s="1"/>
      <c r="B39" s="48" t="s">
        <v>109</v>
      </c>
      <c r="C39" s="48"/>
      <c r="D39" s="56"/>
    </row>
    <row r="40" spans="1:4" ht="15.75" x14ac:dyDescent="0.25">
      <c r="A40" s="1"/>
      <c r="B40" s="48"/>
      <c r="C40" s="48"/>
      <c r="D40" s="56"/>
    </row>
    <row r="41" spans="1:4" ht="15.75" x14ac:dyDescent="0.25">
      <c r="A41" s="1"/>
      <c r="B41" s="48"/>
      <c r="C41" s="48"/>
      <c r="D41" s="56"/>
    </row>
    <row r="42" spans="1:4" ht="15.75" x14ac:dyDescent="0.25">
      <c r="A42" s="1"/>
      <c r="B42" s="48" t="s">
        <v>110</v>
      </c>
      <c r="C42" s="48"/>
      <c r="D42" s="56"/>
    </row>
    <row r="43" spans="1:4" ht="15.75" x14ac:dyDescent="0.25">
      <c r="A43" s="1"/>
      <c r="B43" s="48"/>
      <c r="C43" s="48"/>
      <c r="D43" s="56"/>
    </row>
    <row r="44" spans="1:4" ht="15.75" x14ac:dyDescent="0.25">
      <c r="A44" s="1"/>
      <c r="B44" s="48"/>
      <c r="C44" s="48"/>
      <c r="D44" s="56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2024-02-27T05:48:42Z</dcterms:modified>
</cp:coreProperties>
</file>